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Koordinationsstelle\Gebäude\PG Gebäude\"/>
    </mc:Choice>
  </mc:AlternateContent>
  <workbookProtection workbookAlgorithmName="SHA-512" workbookHashValue="M0F8rmlZEa6mxzLIwkriyu4fYcvCrw6NlFR7yZyr4AqcFbsDbk3GyrfsbzOBNgZxRT2SP2on8Ws+aL0kdmBL3g==" workbookSaltValue="YgzU+t+fCoEv5jndNRuA6A==" workbookSpinCount="100000" lockStructure="1"/>
  <bookViews>
    <workbookView xWindow="285" yWindow="495" windowWidth="28245" windowHeight="16080"/>
  </bookViews>
  <sheets>
    <sheet name="Berechnungsblatt" sheetId="1" r:id="rId1"/>
    <sheet name="Wirtschaftliche Kennzahlen" sheetId="5" r:id="rId2"/>
    <sheet name="Punkte bebaute Fläch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N33" i="1"/>
  <c r="N20" i="1"/>
  <c r="N35" i="1" l="1"/>
  <c r="D32" i="1"/>
  <c r="K32" i="1" s="1"/>
  <c r="D31" i="1"/>
  <c r="K31" i="1" s="1"/>
  <c r="D30" i="1"/>
  <c r="K30" i="1" s="1"/>
  <c r="D29" i="1"/>
  <c r="K29" i="1" s="1"/>
  <c r="D28" i="1"/>
  <c r="K28" i="1" s="1"/>
  <c r="D27" i="1"/>
  <c r="K27" i="1" s="1"/>
  <c r="D26" i="1"/>
  <c r="K26" i="1" s="1"/>
  <c r="D25" i="1"/>
  <c r="K25" i="1" s="1"/>
  <c r="D24" i="1"/>
  <c r="K24" i="1" s="1"/>
  <c r="J32" i="1"/>
  <c r="J31" i="1"/>
  <c r="J30" i="1"/>
  <c r="J29" i="1"/>
  <c r="J28" i="1"/>
  <c r="J27" i="1"/>
  <c r="J26" i="1"/>
  <c r="J25" i="1"/>
  <c r="J24" i="1"/>
  <c r="D23" i="1"/>
  <c r="K23" i="1" s="1"/>
  <c r="D19" i="1"/>
  <c r="K19" i="1" s="1"/>
  <c r="D18" i="1"/>
  <c r="K18" i="1" s="1"/>
  <c r="D17" i="1"/>
  <c r="K17" i="1" s="1"/>
  <c r="D16" i="1"/>
  <c r="K16" i="1" s="1"/>
  <c r="D15" i="1"/>
  <c r="K15" i="1" s="1"/>
  <c r="D14" i="1"/>
  <c r="K14" i="1" s="1"/>
  <c r="D13" i="1"/>
  <c r="K13" i="1" s="1"/>
  <c r="D12" i="1"/>
  <c r="K12" i="1" s="1"/>
  <c r="D11" i="1"/>
  <c r="K11" i="1" s="1"/>
  <c r="D10" i="1"/>
  <c r="K10" i="1" s="1"/>
  <c r="B45" i="1" l="1"/>
  <c r="B5" i="3"/>
  <c r="B6" i="3" s="1"/>
  <c r="B7" i="3" s="1"/>
  <c r="B8" i="3" s="1"/>
  <c r="B9" i="3" s="1"/>
  <c r="B10" i="3" s="1"/>
  <c r="B11" i="3" s="1"/>
  <c r="B12" i="3" s="1"/>
  <c r="B13" i="3" s="1"/>
  <c r="A38" i="1" l="1"/>
  <c r="J11" i="1"/>
  <c r="J12" i="1"/>
  <c r="J13" i="1"/>
  <c r="J14" i="1"/>
  <c r="J15" i="1"/>
  <c r="J16" i="1"/>
  <c r="J17" i="1"/>
  <c r="J18" i="1"/>
  <c r="J19" i="1"/>
  <c r="J10" i="1"/>
  <c r="I32" i="1"/>
  <c r="I31" i="1"/>
  <c r="I30" i="1"/>
  <c r="I29" i="1"/>
  <c r="I28" i="1"/>
  <c r="I27" i="1"/>
  <c r="I26" i="1"/>
  <c r="I25" i="1"/>
  <c r="I24" i="1"/>
  <c r="I23" i="1"/>
  <c r="B33" i="1"/>
  <c r="B20" i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11" i="1"/>
  <c r="F11" i="1" s="1"/>
  <c r="E13" i="1"/>
  <c r="F13" i="1" s="1"/>
  <c r="E12" i="1"/>
  <c r="F12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L30" i="1" l="1"/>
  <c r="L26" i="1"/>
  <c r="L28" i="1"/>
  <c r="E10" i="1"/>
  <c r="F10" i="1" s="1"/>
  <c r="F20" i="1" s="1"/>
  <c r="F33" i="1"/>
  <c r="B35" i="1"/>
  <c r="L32" i="1"/>
  <c r="L23" i="1"/>
  <c r="L33" i="1" s="1"/>
  <c r="L25" i="1"/>
  <c r="L29" i="1"/>
  <c r="L24" i="1"/>
  <c r="L27" i="1"/>
  <c r="L31" i="1"/>
  <c r="E33" i="1"/>
  <c r="G33" i="1"/>
  <c r="G20" i="1"/>
  <c r="G35" i="1" s="1"/>
  <c r="I15" i="1"/>
  <c r="L15" i="1" s="1"/>
  <c r="I16" i="1"/>
  <c r="L16" i="1" s="1"/>
  <c r="I17" i="1"/>
  <c r="L17" i="1" s="1"/>
  <c r="I18" i="1"/>
  <c r="L18" i="1" s="1"/>
  <c r="I19" i="1"/>
  <c r="L19" i="1" s="1"/>
  <c r="A1" i="5"/>
  <c r="I29" i="5"/>
  <c r="G29" i="5"/>
  <c r="C29" i="5"/>
  <c r="I25" i="5"/>
  <c r="G25" i="5"/>
  <c r="C25" i="5"/>
  <c r="I23" i="5"/>
  <c r="I24" i="5" s="1"/>
  <c r="G23" i="5"/>
  <c r="G24" i="5" s="1"/>
  <c r="C23" i="5"/>
  <c r="C24" i="5" s="1"/>
  <c r="J17" i="5"/>
  <c r="I17" i="5"/>
  <c r="H17" i="5"/>
  <c r="G17" i="5"/>
  <c r="F17" i="5"/>
  <c r="C17" i="5"/>
  <c r="E17" i="5"/>
  <c r="D17" i="5"/>
  <c r="B17" i="5"/>
  <c r="J11" i="5"/>
  <c r="J29" i="5" s="1"/>
  <c r="I11" i="5"/>
  <c r="I28" i="5" s="1"/>
  <c r="H11" i="5"/>
  <c r="H29" i="5" s="1"/>
  <c r="G11" i="5"/>
  <c r="G28" i="5" s="1"/>
  <c r="F11" i="5"/>
  <c r="F29" i="5" s="1"/>
  <c r="C11" i="5"/>
  <c r="C28" i="5" s="1"/>
  <c r="D11" i="5"/>
  <c r="E11" i="5"/>
  <c r="B11" i="5"/>
  <c r="M23" i="1" l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19" i="1"/>
  <c r="O19" i="1" s="1"/>
  <c r="M17" i="1"/>
  <c r="O17" i="1" s="1"/>
  <c r="M15" i="1"/>
  <c r="O15" i="1" s="1"/>
  <c r="M18" i="1"/>
  <c r="O18" i="1" s="1"/>
  <c r="M16" i="1"/>
  <c r="O16" i="1" s="1"/>
  <c r="E20" i="1"/>
  <c r="E35" i="1" s="1"/>
  <c r="E44" i="1" s="1"/>
  <c r="F44" i="1" s="1"/>
  <c r="F45" i="1" s="1"/>
  <c r="F35" i="1"/>
  <c r="B29" i="5"/>
  <c r="B25" i="5"/>
  <c r="B23" i="5"/>
  <c r="B24" i="5" s="1"/>
  <c r="B28" i="5"/>
  <c r="B19" i="5"/>
  <c r="E28" i="5"/>
  <c r="E19" i="5"/>
  <c r="E29" i="5"/>
  <c r="E25" i="5"/>
  <c r="E23" i="5"/>
  <c r="E24" i="5" s="1"/>
  <c r="D29" i="5"/>
  <c r="D25" i="5"/>
  <c r="D23" i="5"/>
  <c r="D24" i="5" s="1"/>
  <c r="D28" i="5"/>
  <c r="D19" i="5"/>
  <c r="F19" i="5"/>
  <c r="H19" i="5"/>
  <c r="J19" i="5"/>
  <c r="F28" i="5"/>
  <c r="H28" i="5"/>
  <c r="J28" i="5"/>
  <c r="C19" i="5"/>
  <c r="G19" i="5"/>
  <c r="I19" i="5"/>
  <c r="F23" i="5"/>
  <c r="F24" i="5" s="1"/>
  <c r="H23" i="5"/>
  <c r="H24" i="5" s="1"/>
  <c r="J23" i="5"/>
  <c r="J24" i="5" s="1"/>
  <c r="F25" i="5"/>
  <c r="H25" i="5"/>
  <c r="J25" i="5"/>
  <c r="O23" i="1" l="1"/>
  <c r="O33" i="1" s="1"/>
  <c r="M33" i="1"/>
  <c r="F46" i="1"/>
  <c r="F48" i="1" s="1"/>
  <c r="F53" i="1" s="1"/>
  <c r="I11" i="1"/>
  <c r="I12" i="1"/>
  <c r="I13" i="1"/>
  <c r="I14" i="1"/>
  <c r="I10" i="1"/>
  <c r="L10" i="1" s="1"/>
  <c r="M10" i="1" l="1"/>
  <c r="O10" i="1" s="1"/>
  <c r="L14" i="1"/>
  <c r="L12" i="1"/>
  <c r="L13" i="1"/>
  <c r="L11" i="1"/>
  <c r="I33" i="1"/>
  <c r="I20" i="1"/>
  <c r="M13" i="1" l="1"/>
  <c r="O13" i="1" s="1"/>
  <c r="M14" i="1"/>
  <c r="O14" i="1" s="1"/>
  <c r="M11" i="1"/>
  <c r="O11" i="1" s="1"/>
  <c r="M12" i="1"/>
  <c r="O12" i="1" s="1"/>
  <c r="L20" i="1"/>
  <c r="L35" i="1" s="1"/>
  <c r="I35" i="1"/>
  <c r="O20" i="1" l="1"/>
  <c r="M20" i="1"/>
  <c r="M35" i="1" s="1"/>
  <c r="O35" i="1" l="1"/>
  <c r="F55" i="1" s="1"/>
</calcChain>
</file>

<file path=xl/sharedStrings.xml><?xml version="1.0" encoding="utf-8"?>
<sst xmlns="http://schemas.openxmlformats.org/spreadsheetml/2006/main" count="92" uniqueCount="89">
  <si>
    <t>Kennzahlen</t>
  </si>
  <si>
    <t>Kirche 1</t>
  </si>
  <si>
    <t>Kirche 2</t>
  </si>
  <si>
    <t>Kirche 3</t>
  </si>
  <si>
    <t>Kirche 4</t>
  </si>
  <si>
    <t>Kirche 5</t>
  </si>
  <si>
    <t>Pfarrheim 1</t>
  </si>
  <si>
    <t>Pfarrheim 2</t>
  </si>
  <si>
    <t>Pfarrheim 3</t>
  </si>
  <si>
    <t>Pfarrheim 4</t>
  </si>
  <si>
    <t>Pfarrheim 5</t>
  </si>
  <si>
    <t>QM</t>
  </si>
  <si>
    <t>Punkte</t>
  </si>
  <si>
    <t>aktuell</t>
  </si>
  <si>
    <t>geplante Veränderung</t>
  </si>
  <si>
    <t>Veränderung Regelzuweisung für den Wirtschaftsplan</t>
  </si>
  <si>
    <t>kalkulatorischer Instandhaltungsaufwand</t>
  </si>
  <si>
    <t>Eigenanteil</t>
  </si>
  <si>
    <t>Summe Kirchen</t>
  </si>
  <si>
    <t>Summe Pfarrheime</t>
  </si>
  <si>
    <t>Kennzahlen zur Finanzsituation des laufenden Geschäftsbetriebs</t>
  </si>
  <si>
    <t>Gesamteinnahmen</t>
  </si>
  <si>
    <t>Gesamtausgaben</t>
  </si>
  <si>
    <t>Jahresergebnis</t>
  </si>
  <si>
    <t>Einnahmen aus Zuweisung des Bistums</t>
  </si>
  <si>
    <t>Einnahmen aus Kollekten (weiterzuleitend)</t>
  </si>
  <si>
    <t>Einnahmen aus Klingelbeutel, Kollekten etc. (bei der Kirchengemeinde verbleibend</t>
  </si>
  <si>
    <t>Einnahmen aus Vermögen (Zinsen, Mieten, Pachten, Erbbaupachten, etc.)</t>
  </si>
  <si>
    <t>Sonstige Einnahmen</t>
  </si>
  <si>
    <t>Personalausgaben</t>
  </si>
  <si>
    <t>Immobilienausgaben</t>
  </si>
  <si>
    <t>Sächliche Verwaltungs- und Betriebsausgaben</t>
  </si>
  <si>
    <t>Sonstige Ausgaben</t>
  </si>
  <si>
    <t>eigen erwirtschaftete Einnahmen   2)</t>
  </si>
  <si>
    <t>Zuweisungsquote   1)</t>
  </si>
  <si>
    <t>Kollektenquote   3)</t>
  </si>
  <si>
    <t>Aufwandsquoten</t>
  </si>
  <si>
    <t>Ertragsquoten</t>
  </si>
  <si>
    <t>Immobilienaufwandsquote   5)</t>
  </si>
  <si>
    <t>Personalaufwandsquote.  4)</t>
  </si>
  <si>
    <t>Erläuterungen zu den Quoten</t>
  </si>
  <si>
    <t>1 Bistumzuweisungen in Bezug auf die Gesamteinnahmen</t>
  </si>
  <si>
    <t>2 Einnahmen ohne Zuweisungen in Bezug auf die Gesamteinnahmen</t>
  </si>
  <si>
    <t>3 Kollekten (ohne weiterzuleitende Kollekten) in Bezug auf die Gesamteinnahmen</t>
  </si>
  <si>
    <t>4 Personalaufwand in Bezug auf die Gesamteinnahmen</t>
  </si>
  <si>
    <t>5 Immobilienaufwand in Bezug auf die Gesamteinnahmen</t>
  </si>
  <si>
    <t>Bebaute pfarrlich genutzte Fläche gesamt</t>
  </si>
  <si>
    <t>bis</t>
  </si>
  <si>
    <t>qm</t>
  </si>
  <si>
    <t>Pfarrei (Ort, Patronat)</t>
  </si>
  <si>
    <t>Kategorie</t>
  </si>
  <si>
    <t>Kirche 6</t>
  </si>
  <si>
    <t>Kirche 7</t>
  </si>
  <si>
    <t>Kirche 8</t>
  </si>
  <si>
    <t>Kirche 9</t>
  </si>
  <si>
    <t>Kirche 10</t>
  </si>
  <si>
    <t>Pfarrheim 6</t>
  </si>
  <si>
    <t>Pfarrheim 7</t>
  </si>
  <si>
    <t>Pfarrheim 8</t>
  </si>
  <si>
    <t>Pfarrheim 9</t>
  </si>
  <si>
    <t>Pfarrheim 10</t>
  </si>
  <si>
    <t>Mindereinnahmen der Regelzuweisung</t>
  </si>
  <si>
    <t>Reduzierung in %</t>
  </si>
  <si>
    <t>Reduzierung in QM</t>
  </si>
  <si>
    <t>zukünftig</t>
  </si>
  <si>
    <t>Brand-versicherung-swert 2022</t>
  </si>
  <si>
    <t>Instand-haltungs-faktor</t>
  </si>
  <si>
    <t>Gesamt Kirche und Pfarrheime</t>
  </si>
  <si>
    <t>Berechnungs-basis</t>
  </si>
  <si>
    <t>Reduzierung
in %</t>
  </si>
  <si>
    <t>Ermittlung der zukünftigen Belastung aus Minderzuweisung und Instandhaltungsbedarf (Eigenanteil)</t>
  </si>
  <si>
    <t>Eigenmittel an des kalkulatorischen Instandhaltungsbedarf</t>
  </si>
  <si>
    <t>Punktequote 2023</t>
  </si>
  <si>
    <r>
      <rPr>
        <b/>
        <sz val="12"/>
        <color theme="1"/>
        <rFont val="Calibri"/>
        <family val="2"/>
        <scheme val="minor"/>
      </rPr>
      <t>Quadratmeter</t>
    </r>
    <r>
      <rPr>
        <sz val="12"/>
        <color theme="1"/>
        <rFont val="Calibri"/>
        <family val="2"/>
        <scheme val="minor"/>
      </rPr>
      <t xml:space="preserve"> pfarrlich genutzte Fläche</t>
    </r>
  </si>
  <si>
    <r>
      <rPr>
        <b/>
        <sz val="12"/>
        <color theme="1"/>
        <rFont val="Calibri"/>
        <family val="2"/>
        <scheme val="minor"/>
      </rPr>
      <t>Punkte</t>
    </r>
    <r>
      <rPr>
        <sz val="12"/>
        <color theme="1"/>
        <rFont val="Calibri"/>
        <family val="2"/>
        <scheme val="minor"/>
      </rPr>
      <t xml:space="preserve"> pfarrlich genutzte Fläche</t>
    </r>
  </si>
  <si>
    <r>
      <rPr>
        <b/>
        <sz val="12"/>
        <color theme="1"/>
        <rFont val="Calibri"/>
        <family val="2"/>
        <scheme val="minor"/>
      </rPr>
      <t>Differenz Punkte</t>
    </r>
    <r>
      <rPr>
        <sz val="12"/>
        <color theme="1"/>
        <rFont val="Calibri"/>
        <family val="2"/>
        <scheme val="minor"/>
      </rPr>
      <t xml:space="preserve"> pfarrlich genutzte Fläche</t>
    </r>
  </si>
  <si>
    <t>Kirchen</t>
  </si>
  <si>
    <t>Pfarrheime</t>
  </si>
  <si>
    <t>Veränderungsanalyse Kirchen und Pfarrheime</t>
  </si>
  <si>
    <t>Auswirkung auf die Regelzuweisung</t>
  </si>
  <si>
    <t>Instand-haltungs-aufwand</t>
  </si>
  <si>
    <t>Seite 2</t>
  </si>
  <si>
    <t>Seite 1</t>
  </si>
  <si>
    <t>Minderzuweisung zukünftig auf Basis 2023</t>
  </si>
  <si>
    <t>(1 bis 4)</t>
  </si>
  <si>
    <t>zu erwartender Bistumszuschuss</t>
  </si>
  <si>
    <t>gesamt</t>
  </si>
  <si>
    <t>Aufstockungs-betrag</t>
  </si>
  <si>
    <t>Reduzierung auf 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</si>
</sst>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\ [$€-407]_-;\-* #,##0\ [$€-407]_-;_-* &quot;-&quot;??\ [$€-407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9" fontId="0" fillId="0" borderId="0" xfId="2" applyFont="1"/>
    <xf numFmtId="0" fontId="2" fillId="0" borderId="0" xfId="0" applyFont="1"/>
    <xf numFmtId="164" fontId="0" fillId="0" borderId="0" xfId="1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9" fontId="0" fillId="0" borderId="0" xfId="2" quotePrefix="1" applyFont="1" applyAlignment="1">
      <alignment horizontal="right"/>
    </xf>
    <xf numFmtId="10" fontId="0" fillId="0" borderId="1" xfId="0" applyNumberFormat="1" applyBorder="1"/>
    <xf numFmtId="164" fontId="0" fillId="0" borderId="1" xfId="0" applyNumberFormat="1" applyBorder="1"/>
    <xf numFmtId="9" fontId="0" fillId="0" borderId="1" xfId="2" quotePrefix="1" applyFont="1" applyBorder="1" applyAlignment="1">
      <alignment horizontal="right"/>
    </xf>
    <xf numFmtId="9" fontId="0" fillId="0" borderId="1" xfId="0" applyNumberFormat="1" applyBorder="1"/>
    <xf numFmtId="0" fontId="0" fillId="0" borderId="0" xfId="0" applyAlignment="1"/>
    <xf numFmtId="1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9" fontId="0" fillId="0" borderId="0" xfId="2" quotePrefix="1" applyFont="1" applyFill="1" applyAlignment="1">
      <alignment horizontal="right"/>
    </xf>
    <xf numFmtId="1" fontId="0" fillId="0" borderId="0" xfId="0" applyNumberFormat="1" applyFill="1"/>
    <xf numFmtId="0" fontId="0" fillId="0" borderId="3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left"/>
    </xf>
    <xf numFmtId="164" fontId="0" fillId="0" borderId="3" xfId="1" applyNumberFormat="1" applyFont="1" applyBorder="1" applyAlignment="1">
      <alignment horizontal="left"/>
    </xf>
    <xf numFmtId="1" fontId="0" fillId="0" borderId="1" xfId="0" applyNumberFormat="1" applyFill="1" applyBorder="1"/>
    <xf numFmtId="1" fontId="0" fillId="0" borderId="1" xfId="0" applyNumberFormat="1" applyBorder="1"/>
    <xf numFmtId="0" fontId="0" fillId="0" borderId="4" xfId="0" applyBorder="1"/>
    <xf numFmtId="165" fontId="0" fillId="0" borderId="0" xfId="0" applyNumberFormat="1" applyFill="1"/>
    <xf numFmtId="164" fontId="0" fillId="0" borderId="6" xfId="1" applyNumberFormat="1" applyFont="1" applyBorder="1" applyAlignment="1">
      <alignment horizontal="left"/>
    </xf>
    <xf numFmtId="0" fontId="0" fillId="0" borderId="7" xfId="0" applyBorder="1"/>
    <xf numFmtId="164" fontId="0" fillId="0" borderId="7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165" fontId="0" fillId="5" borderId="5" xfId="0" applyNumberFormat="1" applyFill="1" applyBorder="1"/>
    <xf numFmtId="165" fontId="0" fillId="6" borderId="5" xfId="0" applyNumberFormat="1" applyFill="1" applyBorder="1"/>
    <xf numFmtId="0" fontId="6" fillId="0" borderId="0" xfId="0" applyFont="1" applyAlignment="1">
      <alignment horizontal="left"/>
    </xf>
    <xf numFmtId="0" fontId="0" fillId="0" borderId="0" xfId="0" quotePrefix="1" applyNumberFormat="1" applyFill="1" applyAlignment="1">
      <alignment horizontal="right"/>
    </xf>
    <xf numFmtId="0" fontId="0" fillId="0" borderId="1" xfId="0" quotePrefix="1" applyNumberFormat="1" applyFill="1" applyBorder="1" applyAlignment="1">
      <alignment horizontal="right"/>
    </xf>
    <xf numFmtId="164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4" xfId="0" applyNumberFormat="1" applyFill="1" applyBorder="1" applyAlignment="1">
      <alignment horizontal="left"/>
    </xf>
    <xf numFmtId="0" fontId="0" fillId="7" borderId="0" xfId="0" applyFill="1" applyBorder="1"/>
    <xf numFmtId="165" fontId="0" fillId="2" borderId="0" xfId="0" applyNumberFormat="1" applyFill="1"/>
    <xf numFmtId="165" fontId="0" fillId="2" borderId="1" xfId="0" applyNumberForma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/>
    <xf numFmtId="9" fontId="0" fillId="0" borderId="1" xfId="2" quotePrefix="1" applyFont="1" applyFill="1" applyBorder="1" applyAlignment="1">
      <alignment horizontal="right"/>
    </xf>
    <xf numFmtId="164" fontId="0" fillId="0" borderId="0" xfId="0" quotePrefix="1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44" fontId="0" fillId="0" borderId="0" xfId="1" applyFont="1"/>
    <xf numFmtId="44" fontId="0" fillId="0" borderId="0" xfId="0" applyNumberFormat="1"/>
    <xf numFmtId="0" fontId="0" fillId="0" borderId="1" xfId="0" applyBorder="1" applyAlignment="1">
      <alignment horizontal="center" wrapText="1"/>
    </xf>
    <xf numFmtId="44" fontId="0" fillId="0" borderId="7" xfId="1" applyFont="1" applyBorder="1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0" fillId="2" borderId="0" xfId="0" quotePrefix="1" applyNumberFormat="1" applyFill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164" fontId="0" fillId="2" borderId="3" xfId="1" applyNumberFormat="1" applyFont="1" applyFill="1" applyBorder="1" applyAlignment="1" applyProtection="1">
      <alignment horizontal="left"/>
      <protection locked="0"/>
    </xf>
    <xf numFmtId="164" fontId="0" fillId="2" borderId="2" xfId="1" applyNumberFormat="1" applyFont="1" applyFill="1" applyBorder="1" applyAlignment="1" applyProtection="1">
      <alignment horizontal="left"/>
      <protection locked="0"/>
    </xf>
    <xf numFmtId="44" fontId="0" fillId="2" borderId="0" xfId="1" applyFont="1" applyFill="1" applyProtection="1">
      <protection locked="0"/>
    </xf>
    <xf numFmtId="44" fontId="0" fillId="2" borderId="1" xfId="1" applyFont="1" applyFill="1" applyBorder="1" applyProtection="1">
      <protection locked="0"/>
    </xf>
    <xf numFmtId="9" fontId="0" fillId="2" borderId="0" xfId="2" quotePrefix="1" applyFont="1" applyFill="1" applyAlignment="1" applyProtection="1">
      <alignment horizontal="right"/>
      <protection locked="0"/>
    </xf>
    <xf numFmtId="9" fontId="0" fillId="2" borderId="1" xfId="2" quotePrefix="1" applyFont="1" applyFill="1" applyBorder="1" applyAlignment="1" applyProtection="1">
      <alignment horizontal="right"/>
      <protection locked="0"/>
    </xf>
    <xf numFmtId="44" fontId="0" fillId="0" borderId="4" xfId="1" applyFont="1" applyBorder="1"/>
    <xf numFmtId="164" fontId="6" fillId="0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9"/>
      <color rgb="FFFFCCCC"/>
      <color rgb="FFD5FFC9"/>
      <color rgb="FFD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J22" sqref="J22"/>
    </sheetView>
  </sheetViews>
  <sheetFormatPr baseColWidth="10" defaultRowHeight="15.75" x14ac:dyDescent="0.25"/>
  <cols>
    <col min="1" max="1" width="45.625" bestFit="1" customWidth="1"/>
    <col min="4" max="4" width="11.25" customWidth="1"/>
    <col min="6" max="7" width="12.625" bestFit="1" customWidth="1"/>
    <col min="8" max="8" width="9.375" customWidth="1"/>
    <col min="9" max="9" width="12.625" customWidth="1"/>
    <col min="10" max="10" width="9.375" customWidth="1"/>
    <col min="11" max="11" width="10.875" bestFit="1" customWidth="1"/>
    <col min="13" max="13" width="13.625" customWidth="1"/>
    <col min="14" max="14" width="11.625" bestFit="1" customWidth="1"/>
    <col min="15" max="15" width="13.625" bestFit="1" customWidth="1"/>
  </cols>
  <sheetData>
    <row r="1" spans="1:15" x14ac:dyDescent="0.25">
      <c r="A1" s="9" t="s">
        <v>49</v>
      </c>
      <c r="O1" s="4" t="s">
        <v>82</v>
      </c>
    </row>
    <row r="2" spans="1:15" x14ac:dyDescent="0.25">
      <c r="A2" s="9"/>
    </row>
    <row r="3" spans="1:15" ht="21" x14ac:dyDescent="0.35">
      <c r="A3" s="42" t="s">
        <v>78</v>
      </c>
    </row>
    <row r="4" spans="1:15" ht="21" x14ac:dyDescent="0.35">
      <c r="A4" s="42"/>
    </row>
    <row r="5" spans="1:15" x14ac:dyDescent="0.25">
      <c r="B5" s="78" t="s">
        <v>15</v>
      </c>
      <c r="C5" s="78"/>
      <c r="D5" s="78"/>
      <c r="E5" s="78"/>
      <c r="F5" s="78"/>
      <c r="G5" s="80" t="s">
        <v>16</v>
      </c>
      <c r="H5" s="81"/>
      <c r="I5" s="81"/>
      <c r="J5" s="81"/>
      <c r="K5" s="81"/>
      <c r="L5" s="81"/>
      <c r="M5" s="81"/>
      <c r="N5" s="81"/>
      <c r="O5" s="81"/>
    </row>
    <row r="6" spans="1:15" x14ac:dyDescent="0.25">
      <c r="B6" s="13" t="s">
        <v>13</v>
      </c>
      <c r="C6" s="79" t="s">
        <v>14</v>
      </c>
      <c r="D6" s="79"/>
      <c r="E6" s="79"/>
      <c r="F6" s="13" t="s">
        <v>64</v>
      </c>
      <c r="G6" s="29"/>
      <c r="H6" s="19"/>
      <c r="I6" s="19"/>
      <c r="J6" s="19"/>
      <c r="K6" s="19"/>
      <c r="L6" s="19"/>
      <c r="M6" s="19"/>
      <c r="N6" s="79" t="s">
        <v>17</v>
      </c>
      <c r="O6" s="79"/>
    </row>
    <row r="7" spans="1:15" s="6" customFormat="1" ht="47.25" x14ac:dyDescent="0.25">
      <c r="A7" s="23" t="s">
        <v>0</v>
      </c>
      <c r="B7" s="21" t="s">
        <v>11</v>
      </c>
      <c r="C7" s="21" t="s">
        <v>50</v>
      </c>
      <c r="D7" s="21" t="s">
        <v>62</v>
      </c>
      <c r="E7" s="21" t="s">
        <v>63</v>
      </c>
      <c r="F7" s="21" t="s">
        <v>11</v>
      </c>
      <c r="G7" s="30" t="s">
        <v>65</v>
      </c>
      <c r="H7" s="21" t="s">
        <v>66</v>
      </c>
      <c r="I7" s="21" t="s">
        <v>80</v>
      </c>
      <c r="J7" s="21" t="s">
        <v>50</v>
      </c>
      <c r="K7" s="21" t="s">
        <v>69</v>
      </c>
      <c r="L7" s="21" t="s">
        <v>68</v>
      </c>
      <c r="M7" s="62" t="s">
        <v>85</v>
      </c>
      <c r="N7" s="23" t="s">
        <v>87</v>
      </c>
      <c r="O7" s="23" t="s">
        <v>86</v>
      </c>
    </row>
    <row r="8" spans="1:15" x14ac:dyDescent="0.25">
      <c r="G8" s="31"/>
      <c r="K8" s="4"/>
    </row>
    <row r="9" spans="1:15" x14ac:dyDescent="0.25">
      <c r="A9" s="9" t="s">
        <v>76</v>
      </c>
      <c r="C9" s="45" t="s">
        <v>84</v>
      </c>
      <c r="G9" s="31"/>
      <c r="K9" s="4"/>
    </row>
    <row r="10" spans="1:15" x14ac:dyDescent="0.25">
      <c r="A10" s="64" t="s">
        <v>1</v>
      </c>
      <c r="B10" s="66"/>
      <c r="C10" s="67"/>
      <c r="D10" s="14">
        <f>IF(C10=1,0,IF(C10=2,-0.33,IF(C10=3,-0.67,-1)))</f>
        <v>-1</v>
      </c>
      <c r="E10" s="28">
        <f>ROUND(IF(B10&gt;0,B10*D10,0),0)</f>
        <v>0</v>
      </c>
      <c r="F10" s="20">
        <f>B10+E10</f>
        <v>0</v>
      </c>
      <c r="G10" s="70"/>
      <c r="H10" s="2">
        <v>1.2E-2</v>
      </c>
      <c r="I10" s="11">
        <f t="shared" ref="I10:I19" si="0">G10*H10</f>
        <v>0</v>
      </c>
      <c r="J10" s="46" t="str">
        <f>IF(C10&gt;0,C10,"")</f>
        <v/>
      </c>
      <c r="K10" s="27">
        <f>D10</f>
        <v>-1</v>
      </c>
      <c r="L10" s="11">
        <f>I10+(I10*K10)</f>
        <v>0</v>
      </c>
      <c r="M10" s="11">
        <f>L10*0.5</f>
        <v>0</v>
      </c>
      <c r="N10" s="72"/>
      <c r="O10" s="11">
        <f>L10-M10+N10</f>
        <v>0</v>
      </c>
    </row>
    <row r="11" spans="1:15" x14ac:dyDescent="0.25">
      <c r="A11" s="64" t="s">
        <v>2</v>
      </c>
      <c r="B11" s="66"/>
      <c r="C11" s="67"/>
      <c r="D11" s="14">
        <f t="shared" ref="D11:D19" si="1">IF(C11=1,0,IF(C11=2,-0.33,IF(C11=3,-0.67,-1)))</f>
        <v>-1</v>
      </c>
      <c r="E11" s="28">
        <f t="shared" ref="E11:E19" si="2">ROUND(IF(B11&gt;0,B11*D11,0),0)</f>
        <v>0</v>
      </c>
      <c r="F11" s="20">
        <f t="shared" ref="F11:F19" si="3">B11+E11</f>
        <v>0</v>
      </c>
      <c r="G11" s="70"/>
      <c r="H11" s="2">
        <v>1.2E-2</v>
      </c>
      <c r="I11" s="11">
        <f t="shared" si="0"/>
        <v>0</v>
      </c>
      <c r="J11" s="46" t="str">
        <f t="shared" ref="J11:J19" si="4">IF(C11&gt;0,C11,"")</f>
        <v/>
      </c>
      <c r="K11" s="27">
        <f t="shared" ref="K11:K19" si="5">D11</f>
        <v>-1</v>
      </c>
      <c r="L11" s="11">
        <f t="shared" ref="L11:L19" si="6">I11+(I11*K11)</f>
        <v>0</v>
      </c>
      <c r="M11" s="11">
        <f t="shared" ref="M11:M19" si="7">L11*0.5</f>
        <v>0</v>
      </c>
      <c r="N11" s="72"/>
      <c r="O11" s="11">
        <f t="shared" ref="O11:O19" si="8">L11-M11+N11</f>
        <v>0</v>
      </c>
    </row>
    <row r="12" spans="1:15" x14ac:dyDescent="0.25">
      <c r="A12" s="64" t="s">
        <v>3</v>
      </c>
      <c r="B12" s="66"/>
      <c r="C12" s="67"/>
      <c r="D12" s="14">
        <f t="shared" si="1"/>
        <v>-1</v>
      </c>
      <c r="E12" s="28">
        <f t="shared" si="2"/>
        <v>0</v>
      </c>
      <c r="F12" s="20">
        <f t="shared" si="3"/>
        <v>0</v>
      </c>
      <c r="G12" s="70"/>
      <c r="H12" s="2">
        <v>1.2E-2</v>
      </c>
      <c r="I12" s="11">
        <f t="shared" si="0"/>
        <v>0</v>
      </c>
      <c r="J12" s="46" t="str">
        <f t="shared" si="4"/>
        <v/>
      </c>
      <c r="K12" s="27">
        <f t="shared" si="5"/>
        <v>-1</v>
      </c>
      <c r="L12" s="11">
        <f t="shared" si="6"/>
        <v>0</v>
      </c>
      <c r="M12" s="11">
        <f t="shared" si="7"/>
        <v>0</v>
      </c>
      <c r="N12" s="72"/>
      <c r="O12" s="11">
        <f t="shared" si="8"/>
        <v>0</v>
      </c>
    </row>
    <row r="13" spans="1:15" x14ac:dyDescent="0.25">
      <c r="A13" s="64" t="s">
        <v>4</v>
      </c>
      <c r="B13" s="66"/>
      <c r="C13" s="67"/>
      <c r="D13" s="14">
        <f t="shared" si="1"/>
        <v>-1</v>
      </c>
      <c r="E13" s="28">
        <f t="shared" si="2"/>
        <v>0</v>
      </c>
      <c r="F13" s="20">
        <f t="shared" si="3"/>
        <v>0</v>
      </c>
      <c r="G13" s="70"/>
      <c r="H13" s="2">
        <v>1.2E-2</v>
      </c>
      <c r="I13" s="11">
        <f t="shared" si="0"/>
        <v>0</v>
      </c>
      <c r="J13" s="46" t="str">
        <f t="shared" si="4"/>
        <v/>
      </c>
      <c r="K13" s="27">
        <f t="shared" si="5"/>
        <v>-1</v>
      </c>
      <c r="L13" s="11">
        <f t="shared" si="6"/>
        <v>0</v>
      </c>
      <c r="M13" s="11">
        <f t="shared" si="7"/>
        <v>0</v>
      </c>
      <c r="N13" s="72"/>
      <c r="O13" s="11">
        <f t="shared" si="8"/>
        <v>0</v>
      </c>
    </row>
    <row r="14" spans="1:15" x14ac:dyDescent="0.25">
      <c r="A14" s="64" t="s">
        <v>5</v>
      </c>
      <c r="B14" s="66"/>
      <c r="C14" s="67"/>
      <c r="D14" s="14">
        <f t="shared" si="1"/>
        <v>-1</v>
      </c>
      <c r="E14" s="28">
        <f t="shared" si="2"/>
        <v>0</v>
      </c>
      <c r="F14" s="20">
        <f t="shared" si="3"/>
        <v>0</v>
      </c>
      <c r="G14" s="70"/>
      <c r="H14" s="2">
        <v>1.2E-2</v>
      </c>
      <c r="I14" s="11">
        <f t="shared" si="0"/>
        <v>0</v>
      </c>
      <c r="J14" s="46" t="str">
        <f t="shared" si="4"/>
        <v/>
      </c>
      <c r="K14" s="27">
        <f t="shared" si="5"/>
        <v>-1</v>
      </c>
      <c r="L14" s="11">
        <f t="shared" si="6"/>
        <v>0</v>
      </c>
      <c r="M14" s="11">
        <f t="shared" si="7"/>
        <v>0</v>
      </c>
      <c r="N14" s="72"/>
      <c r="O14" s="11">
        <f t="shared" si="8"/>
        <v>0</v>
      </c>
    </row>
    <row r="15" spans="1:15" x14ac:dyDescent="0.25">
      <c r="A15" s="64" t="s">
        <v>51</v>
      </c>
      <c r="B15" s="66"/>
      <c r="C15" s="67"/>
      <c r="D15" s="14">
        <f t="shared" si="1"/>
        <v>-1</v>
      </c>
      <c r="E15" s="28">
        <f t="shared" si="2"/>
        <v>0</v>
      </c>
      <c r="F15" s="20">
        <f t="shared" si="3"/>
        <v>0</v>
      </c>
      <c r="G15" s="70"/>
      <c r="H15" s="2">
        <v>1.2E-2</v>
      </c>
      <c r="I15" s="11">
        <f t="shared" si="0"/>
        <v>0</v>
      </c>
      <c r="J15" s="46" t="str">
        <f t="shared" si="4"/>
        <v/>
      </c>
      <c r="K15" s="27">
        <f t="shared" si="5"/>
        <v>-1</v>
      </c>
      <c r="L15" s="11">
        <f t="shared" si="6"/>
        <v>0</v>
      </c>
      <c r="M15" s="11">
        <f t="shared" si="7"/>
        <v>0</v>
      </c>
      <c r="N15" s="72"/>
      <c r="O15" s="11">
        <f t="shared" si="8"/>
        <v>0</v>
      </c>
    </row>
    <row r="16" spans="1:15" x14ac:dyDescent="0.25">
      <c r="A16" s="64" t="s">
        <v>52</v>
      </c>
      <c r="B16" s="66"/>
      <c r="C16" s="67"/>
      <c r="D16" s="14">
        <f t="shared" si="1"/>
        <v>-1</v>
      </c>
      <c r="E16" s="28">
        <f t="shared" si="2"/>
        <v>0</v>
      </c>
      <c r="F16" s="20">
        <f t="shared" si="3"/>
        <v>0</v>
      </c>
      <c r="G16" s="70"/>
      <c r="H16" s="2">
        <v>1.2E-2</v>
      </c>
      <c r="I16" s="11">
        <f t="shared" si="0"/>
        <v>0</v>
      </c>
      <c r="J16" s="46" t="str">
        <f t="shared" si="4"/>
        <v/>
      </c>
      <c r="K16" s="27">
        <f t="shared" si="5"/>
        <v>-1</v>
      </c>
      <c r="L16" s="11">
        <f t="shared" si="6"/>
        <v>0</v>
      </c>
      <c r="M16" s="11">
        <f t="shared" si="7"/>
        <v>0</v>
      </c>
      <c r="N16" s="72"/>
      <c r="O16" s="11">
        <f t="shared" si="8"/>
        <v>0</v>
      </c>
    </row>
    <row r="17" spans="1:15" x14ac:dyDescent="0.25">
      <c r="A17" s="64" t="s">
        <v>53</v>
      </c>
      <c r="B17" s="66"/>
      <c r="C17" s="67"/>
      <c r="D17" s="14">
        <f t="shared" si="1"/>
        <v>-1</v>
      </c>
      <c r="E17" s="28">
        <f t="shared" si="2"/>
        <v>0</v>
      </c>
      <c r="F17" s="20">
        <f t="shared" si="3"/>
        <v>0</v>
      </c>
      <c r="G17" s="70"/>
      <c r="H17" s="2">
        <v>1.2E-2</v>
      </c>
      <c r="I17" s="11">
        <f t="shared" si="0"/>
        <v>0</v>
      </c>
      <c r="J17" s="46" t="str">
        <f t="shared" si="4"/>
        <v/>
      </c>
      <c r="K17" s="27">
        <f t="shared" si="5"/>
        <v>-1</v>
      </c>
      <c r="L17" s="11">
        <f t="shared" si="6"/>
        <v>0</v>
      </c>
      <c r="M17" s="11">
        <f t="shared" si="7"/>
        <v>0</v>
      </c>
      <c r="N17" s="72"/>
      <c r="O17" s="11">
        <f t="shared" si="8"/>
        <v>0</v>
      </c>
    </row>
    <row r="18" spans="1:15" x14ac:dyDescent="0.25">
      <c r="A18" s="64" t="s">
        <v>54</v>
      </c>
      <c r="B18" s="66"/>
      <c r="C18" s="67"/>
      <c r="D18" s="14">
        <f t="shared" si="1"/>
        <v>-1</v>
      </c>
      <c r="E18" s="28">
        <f t="shared" si="2"/>
        <v>0</v>
      </c>
      <c r="F18" s="20">
        <f t="shared" si="3"/>
        <v>0</v>
      </c>
      <c r="G18" s="70"/>
      <c r="H18" s="2">
        <v>1.2E-2</v>
      </c>
      <c r="I18" s="11">
        <f t="shared" si="0"/>
        <v>0</v>
      </c>
      <c r="J18" s="46" t="str">
        <f t="shared" si="4"/>
        <v/>
      </c>
      <c r="K18" s="27">
        <f t="shared" si="5"/>
        <v>-1</v>
      </c>
      <c r="L18" s="11">
        <f t="shared" si="6"/>
        <v>0</v>
      </c>
      <c r="M18" s="11">
        <f t="shared" si="7"/>
        <v>0</v>
      </c>
      <c r="N18" s="72"/>
      <c r="O18" s="11">
        <f t="shared" si="8"/>
        <v>0</v>
      </c>
    </row>
    <row r="19" spans="1:15" x14ac:dyDescent="0.25">
      <c r="A19" s="65" t="s">
        <v>55</v>
      </c>
      <c r="B19" s="68"/>
      <c r="C19" s="69"/>
      <c r="D19" s="17">
        <f t="shared" si="1"/>
        <v>-1</v>
      </c>
      <c r="E19" s="33">
        <f t="shared" si="2"/>
        <v>0</v>
      </c>
      <c r="F19" s="34">
        <f t="shared" si="3"/>
        <v>0</v>
      </c>
      <c r="G19" s="71"/>
      <c r="H19" s="15">
        <v>1.2E-2</v>
      </c>
      <c r="I19" s="16">
        <f t="shared" si="0"/>
        <v>0</v>
      </c>
      <c r="J19" s="47" t="str">
        <f t="shared" si="4"/>
        <v/>
      </c>
      <c r="K19" s="57">
        <f t="shared" si="5"/>
        <v>-1</v>
      </c>
      <c r="L19" s="16">
        <f t="shared" si="6"/>
        <v>0</v>
      </c>
      <c r="M19" s="16">
        <f t="shared" si="7"/>
        <v>0</v>
      </c>
      <c r="N19" s="73"/>
      <c r="O19" s="16">
        <f t="shared" si="8"/>
        <v>0</v>
      </c>
    </row>
    <row r="20" spans="1:15" x14ac:dyDescent="0.25">
      <c r="A20" t="s">
        <v>18</v>
      </c>
      <c r="B20">
        <f>SUM(B10:B19)</f>
        <v>0</v>
      </c>
      <c r="E20" s="22">
        <f>SUM(E10:E19)</f>
        <v>0</v>
      </c>
      <c r="F20">
        <f>SUM(F10:F19)</f>
        <v>0</v>
      </c>
      <c r="G20" s="32">
        <f>SUM(G10:G19)</f>
        <v>0</v>
      </c>
      <c r="I20" s="10">
        <f>SUM(I10:I19)</f>
        <v>0</v>
      </c>
      <c r="J20" s="10"/>
      <c r="K20" s="58"/>
      <c r="L20" s="10">
        <f>SUM(L10:L19)</f>
        <v>0</v>
      </c>
      <c r="M20" s="10">
        <f>SUM(M10:M19)</f>
        <v>0</v>
      </c>
      <c r="N20" s="10">
        <f>SUM(N10:N19)</f>
        <v>0</v>
      </c>
      <c r="O20" s="10">
        <f>SUM(O10:O19)</f>
        <v>0</v>
      </c>
    </row>
    <row r="21" spans="1:15" x14ac:dyDescent="0.25">
      <c r="E21" s="22"/>
      <c r="G21" s="32"/>
      <c r="I21" s="10"/>
      <c r="J21" s="10"/>
      <c r="K21" s="58"/>
      <c r="L21" s="10"/>
      <c r="M21" s="10"/>
      <c r="N21" s="60"/>
      <c r="O21" s="10"/>
    </row>
    <row r="22" spans="1:15" ht="24.75" x14ac:dyDescent="0.25">
      <c r="A22" s="9" t="s">
        <v>77</v>
      </c>
      <c r="C22" s="77" t="s">
        <v>88</v>
      </c>
      <c r="E22" s="22"/>
      <c r="G22" s="32"/>
      <c r="I22" s="11"/>
      <c r="J22" s="77" t="s">
        <v>88</v>
      </c>
      <c r="K22" s="59"/>
      <c r="L22" s="11"/>
      <c r="M22" s="11"/>
      <c r="N22" s="60"/>
      <c r="O22" s="11"/>
    </row>
    <row r="23" spans="1:15" x14ac:dyDescent="0.25">
      <c r="A23" s="64" t="s">
        <v>6</v>
      </c>
      <c r="B23" s="66"/>
      <c r="C23" s="74"/>
      <c r="D23" s="14">
        <f>IF(C23="",0,C23-1)</f>
        <v>0</v>
      </c>
      <c r="E23" s="28">
        <f t="shared" ref="E23:E32" si="9">ROUND(IF(B23&gt;0,B23*D23,0),0)</f>
        <v>0</v>
      </c>
      <c r="F23" s="20">
        <f t="shared" ref="F23:F32" si="10">B23+E23</f>
        <v>0</v>
      </c>
      <c r="G23" s="70"/>
      <c r="H23" s="3">
        <v>0.02</v>
      </c>
      <c r="I23" s="11">
        <f t="shared" ref="I23:I32" si="11">G23*H23</f>
        <v>0</v>
      </c>
      <c r="J23" s="27" t="str">
        <f>IF(C23="","",C23)</f>
        <v/>
      </c>
      <c r="K23" s="14">
        <f>D23</f>
        <v>0</v>
      </c>
      <c r="L23" s="11">
        <f t="shared" ref="L23:L32" si="12">I23+(I23*K23)</f>
        <v>0</v>
      </c>
      <c r="M23" s="11">
        <f>L23*0.5</f>
        <v>0</v>
      </c>
      <c r="N23" s="72"/>
      <c r="O23" s="11">
        <f t="shared" ref="O23:O32" si="13">L23-M23+N23</f>
        <v>0</v>
      </c>
    </row>
    <row r="24" spans="1:15" x14ac:dyDescent="0.25">
      <c r="A24" s="64" t="s">
        <v>7</v>
      </c>
      <c r="B24" s="66"/>
      <c r="C24" s="74"/>
      <c r="D24" s="14">
        <f t="shared" ref="D24:D32" si="14">IF(C24="",0,C24-1)</f>
        <v>0</v>
      </c>
      <c r="E24" s="28">
        <f t="shared" si="9"/>
        <v>0</v>
      </c>
      <c r="F24" s="20">
        <f t="shared" si="10"/>
        <v>0</v>
      </c>
      <c r="G24" s="70"/>
      <c r="H24" s="3">
        <v>0.02</v>
      </c>
      <c r="I24" s="11">
        <f t="shared" si="11"/>
        <v>0</v>
      </c>
      <c r="J24" s="27" t="str">
        <f t="shared" ref="J24:J32" si="15">IF(C24="","",C24)</f>
        <v/>
      </c>
      <c r="K24" s="14">
        <f t="shared" ref="K24:K32" si="16">D24</f>
        <v>0</v>
      </c>
      <c r="L24" s="11">
        <f t="shared" si="12"/>
        <v>0</v>
      </c>
      <c r="M24" s="11">
        <f t="shared" ref="M24:M32" si="17">L24*0.5</f>
        <v>0</v>
      </c>
      <c r="N24" s="72"/>
      <c r="O24" s="11">
        <f t="shared" si="13"/>
        <v>0</v>
      </c>
    </row>
    <row r="25" spans="1:15" x14ac:dyDescent="0.25">
      <c r="A25" s="64" t="s">
        <v>8</v>
      </c>
      <c r="B25" s="66"/>
      <c r="C25" s="74"/>
      <c r="D25" s="14">
        <f t="shared" si="14"/>
        <v>0</v>
      </c>
      <c r="E25" s="28">
        <f t="shared" si="9"/>
        <v>0</v>
      </c>
      <c r="F25" s="20">
        <f t="shared" si="10"/>
        <v>0</v>
      </c>
      <c r="G25" s="70"/>
      <c r="H25" s="3">
        <v>0.02</v>
      </c>
      <c r="I25" s="11">
        <f t="shared" si="11"/>
        <v>0</v>
      </c>
      <c r="J25" s="27" t="str">
        <f t="shared" si="15"/>
        <v/>
      </c>
      <c r="K25" s="14">
        <f t="shared" si="16"/>
        <v>0</v>
      </c>
      <c r="L25" s="11">
        <f t="shared" si="12"/>
        <v>0</v>
      </c>
      <c r="M25" s="11">
        <f t="shared" si="17"/>
        <v>0</v>
      </c>
      <c r="N25" s="72"/>
      <c r="O25" s="11">
        <f t="shared" si="13"/>
        <v>0</v>
      </c>
    </row>
    <row r="26" spans="1:15" x14ac:dyDescent="0.25">
      <c r="A26" s="64" t="s">
        <v>9</v>
      </c>
      <c r="B26" s="66"/>
      <c r="C26" s="74"/>
      <c r="D26" s="14">
        <f t="shared" si="14"/>
        <v>0</v>
      </c>
      <c r="E26" s="28">
        <f t="shared" si="9"/>
        <v>0</v>
      </c>
      <c r="F26" s="20">
        <f t="shared" si="10"/>
        <v>0</v>
      </c>
      <c r="G26" s="70"/>
      <c r="H26" s="3">
        <v>0.02</v>
      </c>
      <c r="I26" s="11">
        <f t="shared" si="11"/>
        <v>0</v>
      </c>
      <c r="J26" s="27" t="str">
        <f t="shared" si="15"/>
        <v/>
      </c>
      <c r="K26" s="14">
        <f t="shared" si="16"/>
        <v>0</v>
      </c>
      <c r="L26" s="11">
        <f t="shared" si="12"/>
        <v>0</v>
      </c>
      <c r="M26" s="11">
        <f t="shared" si="17"/>
        <v>0</v>
      </c>
      <c r="N26" s="72"/>
      <c r="O26" s="11">
        <f t="shared" si="13"/>
        <v>0</v>
      </c>
    </row>
    <row r="27" spans="1:15" x14ac:dyDescent="0.25">
      <c r="A27" s="64" t="s">
        <v>10</v>
      </c>
      <c r="B27" s="66"/>
      <c r="C27" s="74"/>
      <c r="D27" s="14">
        <f t="shared" si="14"/>
        <v>0</v>
      </c>
      <c r="E27" s="28">
        <f t="shared" si="9"/>
        <v>0</v>
      </c>
      <c r="F27" s="20">
        <f t="shared" si="10"/>
        <v>0</v>
      </c>
      <c r="G27" s="70"/>
      <c r="H27" s="3">
        <v>0.02</v>
      </c>
      <c r="I27" s="11">
        <f t="shared" si="11"/>
        <v>0</v>
      </c>
      <c r="J27" s="27" t="str">
        <f t="shared" si="15"/>
        <v/>
      </c>
      <c r="K27" s="14">
        <f t="shared" si="16"/>
        <v>0</v>
      </c>
      <c r="L27" s="11">
        <f t="shared" si="12"/>
        <v>0</v>
      </c>
      <c r="M27" s="11">
        <f t="shared" si="17"/>
        <v>0</v>
      </c>
      <c r="N27" s="72"/>
      <c r="O27" s="11">
        <f t="shared" si="13"/>
        <v>0</v>
      </c>
    </row>
    <row r="28" spans="1:15" x14ac:dyDescent="0.25">
      <c r="A28" s="64" t="s">
        <v>56</v>
      </c>
      <c r="B28" s="66"/>
      <c r="C28" s="74"/>
      <c r="D28" s="14">
        <f t="shared" si="14"/>
        <v>0</v>
      </c>
      <c r="E28" s="28">
        <f t="shared" si="9"/>
        <v>0</v>
      </c>
      <c r="F28" s="20">
        <f t="shared" si="10"/>
        <v>0</v>
      </c>
      <c r="G28" s="70"/>
      <c r="H28" s="3">
        <v>0.02</v>
      </c>
      <c r="I28" s="11">
        <f t="shared" si="11"/>
        <v>0</v>
      </c>
      <c r="J28" s="27" t="str">
        <f t="shared" si="15"/>
        <v/>
      </c>
      <c r="K28" s="14">
        <f t="shared" si="16"/>
        <v>0</v>
      </c>
      <c r="L28" s="11">
        <f t="shared" si="12"/>
        <v>0</v>
      </c>
      <c r="M28" s="11">
        <f t="shared" si="17"/>
        <v>0</v>
      </c>
      <c r="N28" s="72"/>
      <c r="O28" s="11">
        <f t="shared" si="13"/>
        <v>0</v>
      </c>
    </row>
    <row r="29" spans="1:15" x14ac:dyDescent="0.25">
      <c r="A29" s="64" t="s">
        <v>57</v>
      </c>
      <c r="B29" s="66"/>
      <c r="C29" s="74"/>
      <c r="D29" s="14">
        <f t="shared" si="14"/>
        <v>0</v>
      </c>
      <c r="E29" s="28">
        <f t="shared" si="9"/>
        <v>0</v>
      </c>
      <c r="F29" s="20">
        <f t="shared" si="10"/>
        <v>0</v>
      </c>
      <c r="G29" s="70"/>
      <c r="H29" s="3">
        <v>0.02</v>
      </c>
      <c r="I29" s="11">
        <f t="shared" si="11"/>
        <v>0</v>
      </c>
      <c r="J29" s="27" t="str">
        <f t="shared" si="15"/>
        <v/>
      </c>
      <c r="K29" s="14">
        <f t="shared" si="16"/>
        <v>0</v>
      </c>
      <c r="L29" s="11">
        <f t="shared" si="12"/>
        <v>0</v>
      </c>
      <c r="M29" s="11">
        <f t="shared" si="17"/>
        <v>0</v>
      </c>
      <c r="N29" s="72"/>
      <c r="O29" s="11">
        <f t="shared" si="13"/>
        <v>0</v>
      </c>
    </row>
    <row r="30" spans="1:15" x14ac:dyDescent="0.25">
      <c r="A30" s="64" t="s">
        <v>58</v>
      </c>
      <c r="B30" s="66"/>
      <c r="C30" s="74"/>
      <c r="D30" s="14">
        <f t="shared" si="14"/>
        <v>0</v>
      </c>
      <c r="E30" s="28">
        <f t="shared" si="9"/>
        <v>0</v>
      </c>
      <c r="F30" s="20">
        <f t="shared" si="10"/>
        <v>0</v>
      </c>
      <c r="G30" s="70"/>
      <c r="H30" s="3">
        <v>0.02</v>
      </c>
      <c r="I30" s="11">
        <f t="shared" si="11"/>
        <v>0</v>
      </c>
      <c r="J30" s="27" t="str">
        <f t="shared" si="15"/>
        <v/>
      </c>
      <c r="K30" s="14">
        <f t="shared" si="16"/>
        <v>0</v>
      </c>
      <c r="L30" s="11">
        <f t="shared" si="12"/>
        <v>0</v>
      </c>
      <c r="M30" s="11">
        <f t="shared" si="17"/>
        <v>0</v>
      </c>
      <c r="N30" s="72"/>
      <c r="O30" s="11">
        <f t="shared" si="13"/>
        <v>0</v>
      </c>
    </row>
    <row r="31" spans="1:15" x14ac:dyDescent="0.25">
      <c r="A31" s="64" t="s">
        <v>59</v>
      </c>
      <c r="B31" s="66"/>
      <c r="C31" s="74"/>
      <c r="D31" s="14">
        <f t="shared" si="14"/>
        <v>0</v>
      </c>
      <c r="E31" s="28">
        <f t="shared" si="9"/>
        <v>0</v>
      </c>
      <c r="F31" s="20">
        <f t="shared" si="10"/>
        <v>0</v>
      </c>
      <c r="G31" s="70"/>
      <c r="H31" s="3">
        <v>0.02</v>
      </c>
      <c r="I31" s="11">
        <f t="shared" si="11"/>
        <v>0</v>
      </c>
      <c r="J31" s="27" t="str">
        <f t="shared" si="15"/>
        <v/>
      </c>
      <c r="K31" s="14">
        <f t="shared" si="16"/>
        <v>0</v>
      </c>
      <c r="L31" s="11">
        <f t="shared" si="12"/>
        <v>0</v>
      </c>
      <c r="M31" s="11">
        <f t="shared" si="17"/>
        <v>0</v>
      </c>
      <c r="N31" s="72"/>
      <c r="O31" s="11">
        <f t="shared" si="13"/>
        <v>0</v>
      </c>
    </row>
    <row r="32" spans="1:15" x14ac:dyDescent="0.25">
      <c r="A32" s="65" t="s">
        <v>60</v>
      </c>
      <c r="B32" s="68"/>
      <c r="C32" s="75"/>
      <c r="D32" s="17">
        <f t="shared" si="14"/>
        <v>0</v>
      </c>
      <c r="E32" s="33">
        <f t="shared" si="9"/>
        <v>0</v>
      </c>
      <c r="F32" s="34">
        <f t="shared" si="10"/>
        <v>0</v>
      </c>
      <c r="G32" s="71"/>
      <c r="H32" s="18">
        <v>0.02</v>
      </c>
      <c r="I32" s="16">
        <f t="shared" si="11"/>
        <v>0</v>
      </c>
      <c r="J32" s="57" t="str">
        <f t="shared" si="15"/>
        <v/>
      </c>
      <c r="K32" s="14">
        <f t="shared" si="16"/>
        <v>0</v>
      </c>
      <c r="L32" s="16">
        <f t="shared" si="12"/>
        <v>0</v>
      </c>
      <c r="M32" s="11">
        <f t="shared" si="17"/>
        <v>0</v>
      </c>
      <c r="N32" s="73"/>
      <c r="O32" s="16">
        <f t="shared" si="13"/>
        <v>0</v>
      </c>
    </row>
    <row r="33" spans="1:15" x14ac:dyDescent="0.25">
      <c r="A33" s="25" t="s">
        <v>19</v>
      </c>
      <c r="B33" s="25">
        <f>SUM(B23:B32)</f>
        <v>0</v>
      </c>
      <c r="C33" s="26"/>
      <c r="D33" s="27"/>
      <c r="E33" s="25">
        <f>SUM(E23:E32)</f>
        <v>0</v>
      </c>
      <c r="F33" s="25">
        <f>SUM(F23:F32)</f>
        <v>0</v>
      </c>
      <c r="G33" s="37">
        <f>SUM(G23:G32)</f>
        <v>0</v>
      </c>
      <c r="H33" s="38"/>
      <c r="I33" s="39">
        <f>SUM(I23:I32)</f>
        <v>0</v>
      </c>
      <c r="J33" s="39"/>
      <c r="K33" s="40"/>
      <c r="L33" s="39">
        <f t="shared" ref="L33:O33" si="18">SUM(L23:L32)</f>
        <v>0</v>
      </c>
      <c r="M33" s="39">
        <f t="shared" si="18"/>
        <v>0</v>
      </c>
      <c r="N33" s="63">
        <f t="shared" si="18"/>
        <v>0</v>
      </c>
      <c r="O33" s="39">
        <f t="shared" si="18"/>
        <v>0</v>
      </c>
    </row>
    <row r="34" spans="1:15" x14ac:dyDescent="0.25">
      <c r="A34" s="24"/>
      <c r="B34" s="25"/>
      <c r="C34" s="26"/>
      <c r="D34" s="27"/>
      <c r="E34" s="28"/>
      <c r="F34" s="20"/>
      <c r="G34" s="5"/>
    </row>
    <row r="35" spans="1:15" ht="16.5" thickBot="1" x14ac:dyDescent="0.3">
      <c r="A35" s="35" t="s">
        <v>67</v>
      </c>
      <c r="B35" s="35">
        <f>B33+B20</f>
        <v>0</v>
      </c>
      <c r="C35" s="35"/>
      <c r="D35" s="35"/>
      <c r="E35" s="35">
        <f>E33+E20</f>
        <v>0</v>
      </c>
      <c r="F35" s="35">
        <f>F33+F20</f>
        <v>0</v>
      </c>
      <c r="G35" s="35">
        <f>G33+G20</f>
        <v>0</v>
      </c>
      <c r="H35" s="35"/>
      <c r="I35" s="48">
        <f>I33+I20</f>
        <v>0</v>
      </c>
      <c r="J35" s="48"/>
      <c r="K35" s="49"/>
      <c r="L35" s="48">
        <f t="shared" ref="L35:O35" si="19">L33+L20</f>
        <v>0</v>
      </c>
      <c r="M35" s="48">
        <f t="shared" si="19"/>
        <v>0</v>
      </c>
      <c r="N35" s="76">
        <f t="shared" si="19"/>
        <v>0</v>
      </c>
      <c r="O35" s="50">
        <f t="shared" si="19"/>
        <v>0</v>
      </c>
    </row>
    <row r="36" spans="1:15" ht="16.5" thickTop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 x14ac:dyDescent="0.25">
      <c r="A38" s="9" t="str">
        <f>A1</f>
        <v>Pfarrei (Ort, Patronat)</v>
      </c>
      <c r="O38" s="4" t="s">
        <v>81</v>
      </c>
    </row>
    <row r="41" spans="1:15" ht="21" x14ac:dyDescent="0.35">
      <c r="A41" s="42" t="s">
        <v>79</v>
      </c>
    </row>
    <row r="43" spans="1:15" ht="18.75" x14ac:dyDescent="0.3">
      <c r="A43" s="41" t="s">
        <v>46</v>
      </c>
    </row>
    <row r="44" spans="1:15" x14ac:dyDescent="0.25">
      <c r="A44" t="s">
        <v>73</v>
      </c>
      <c r="B44" s="66"/>
      <c r="E44">
        <f>E35</f>
        <v>0</v>
      </c>
      <c r="F44" s="22">
        <f>B44+E44</f>
        <v>0</v>
      </c>
    </row>
    <row r="45" spans="1:15" x14ac:dyDescent="0.25">
      <c r="A45" t="s">
        <v>74</v>
      </c>
      <c r="B45" s="22">
        <f>VLOOKUP(B44,'Punkte bebaute Fläche'!$A$3:$B$14,2)</f>
        <v>40</v>
      </c>
      <c r="F45" s="22">
        <f>IF(F44&lt;0,B45,VLOOKUP(F44,'Punkte bebaute Fläche'!$A$3:$B$14,2))</f>
        <v>40</v>
      </c>
    </row>
    <row r="46" spans="1:15" x14ac:dyDescent="0.25">
      <c r="A46" t="s">
        <v>75</v>
      </c>
      <c r="F46">
        <f>F45-B45</f>
        <v>0</v>
      </c>
    </row>
    <row r="47" spans="1:15" x14ac:dyDescent="0.25">
      <c r="A47" t="s">
        <v>72</v>
      </c>
      <c r="F47" s="60">
        <v>214.9</v>
      </c>
    </row>
    <row r="48" spans="1:15" x14ac:dyDescent="0.25">
      <c r="A48" t="s">
        <v>83</v>
      </c>
      <c r="F48" s="61">
        <f>F47*F46</f>
        <v>0</v>
      </c>
    </row>
    <row r="49" spans="1:6" x14ac:dyDescent="0.25">
      <c r="F49" s="36"/>
    </row>
    <row r="50" spans="1:6" x14ac:dyDescent="0.25">
      <c r="F50" s="36"/>
    </row>
    <row r="51" spans="1:6" ht="21" x14ac:dyDescent="0.35">
      <c r="A51" s="42" t="s">
        <v>70</v>
      </c>
      <c r="F51" s="36"/>
    </row>
    <row r="52" spans="1:6" ht="16.5" thickBot="1" x14ac:dyDescent="0.3">
      <c r="F52" s="36"/>
    </row>
    <row r="53" spans="1:6" ht="16.5" thickBot="1" x14ac:dyDescent="0.3">
      <c r="A53" t="s">
        <v>61</v>
      </c>
      <c r="F53" s="44">
        <f>F48</f>
        <v>0</v>
      </c>
    </row>
    <row r="54" spans="1:6" ht="16.5" thickBot="1" x14ac:dyDescent="0.3">
      <c r="F54" s="36"/>
    </row>
    <row r="55" spans="1:6" ht="16.5" thickBot="1" x14ac:dyDescent="0.3">
      <c r="A55" t="s">
        <v>71</v>
      </c>
      <c r="F55" s="43">
        <f>O35</f>
        <v>0</v>
      </c>
    </row>
    <row r="56" spans="1:6" x14ac:dyDescent="0.25">
      <c r="F56" s="22"/>
    </row>
  </sheetData>
  <sheetProtection algorithmName="SHA-512" hashValue="5H766QM2GJMfdNh1mx7bX1d8LaOXqUtNAaEZVhfBUXrX92hFZmKuvEBrv88g1tZuJdO4U7SmUIQ7VY6/CwviEw==" saltValue="zpR+vy2tSogpD55/nB5odg==" spinCount="100000" sheet="1" objects="1" scenarios="1"/>
  <mergeCells count="4">
    <mergeCell ref="B5:F5"/>
    <mergeCell ref="C6:E6"/>
    <mergeCell ref="G5:O5"/>
    <mergeCell ref="N6:O6"/>
  </mergeCells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>
    <oddFooter>&amp;LAusdruck vom &amp;D; &amp;T&amp;R&amp;A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B6" sqref="B6"/>
    </sheetView>
  </sheetViews>
  <sheetFormatPr baseColWidth="10" defaultRowHeight="15.75" customHeight="1" x14ac:dyDescent="0.25"/>
  <cols>
    <col min="1" max="1" width="68.25" bestFit="1" customWidth="1"/>
  </cols>
  <sheetData>
    <row r="1" spans="1:10" ht="15.75" customHeight="1" x14ac:dyDescent="0.25">
      <c r="A1" s="9" t="str">
        <f>Berechnungsblatt!A1</f>
        <v>Pfarrei (Ort, Patronat)</v>
      </c>
    </row>
    <row r="3" spans="1:10" ht="15.75" customHeight="1" x14ac:dyDescent="0.25">
      <c r="A3" t="s">
        <v>20</v>
      </c>
      <c r="H3" s="1"/>
    </row>
    <row r="4" spans="1:10" ht="15.75" customHeight="1" x14ac:dyDescent="0.25">
      <c r="B4" s="4">
        <v>2016</v>
      </c>
      <c r="C4" s="4">
        <v>2017</v>
      </c>
      <c r="D4" s="4">
        <v>2018</v>
      </c>
      <c r="E4" s="4">
        <v>2019</v>
      </c>
      <c r="F4" s="4">
        <v>2020</v>
      </c>
      <c r="G4" s="4">
        <v>2021</v>
      </c>
      <c r="H4" s="4">
        <v>2022</v>
      </c>
      <c r="I4" s="4">
        <v>2023</v>
      </c>
      <c r="J4" s="4">
        <v>2024</v>
      </c>
    </row>
    <row r="5" spans="1:10" ht="15.75" customHeight="1" x14ac:dyDescent="0.25">
      <c r="H5" s="1"/>
    </row>
    <row r="6" spans="1:10" ht="15.75" customHeight="1" x14ac:dyDescent="0.25">
      <c r="A6" t="s">
        <v>24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</row>
    <row r="7" spans="1:10" ht="15.75" customHeight="1" x14ac:dyDescent="0.25">
      <c r="A7" t="s">
        <v>25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</row>
    <row r="8" spans="1:10" ht="15.75" customHeight="1" x14ac:dyDescent="0.25">
      <c r="A8" s="6" t="s">
        <v>26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</row>
    <row r="9" spans="1:10" ht="15.75" customHeight="1" x14ac:dyDescent="0.25">
      <c r="A9" s="6" t="s">
        <v>27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</row>
    <row r="10" spans="1:10" ht="15.75" customHeight="1" x14ac:dyDescent="0.25">
      <c r="A10" s="7" t="s">
        <v>28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</row>
    <row r="11" spans="1:10" ht="15.75" customHeight="1" x14ac:dyDescent="0.25">
      <c r="A11" t="s">
        <v>21</v>
      </c>
      <c r="B11" s="12">
        <f t="shared" ref="B11:J11" si="0">SUM(B6:B10)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</row>
    <row r="12" spans="1:10" ht="15.75" customHeight="1" x14ac:dyDescent="0.25"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 x14ac:dyDescent="0.25">
      <c r="A13" t="s">
        <v>29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</row>
    <row r="14" spans="1:10" ht="15.75" customHeight="1" x14ac:dyDescent="0.25">
      <c r="A14" t="s">
        <v>30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</row>
    <row r="15" spans="1:10" ht="15.75" customHeight="1" x14ac:dyDescent="0.25">
      <c r="A15" t="s">
        <v>31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</row>
    <row r="16" spans="1:10" ht="15.75" customHeight="1" x14ac:dyDescent="0.25">
      <c r="A16" s="7" t="s">
        <v>32</v>
      </c>
      <c r="B16" s="53"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</row>
    <row r="17" spans="1:10" ht="15.75" customHeight="1" x14ac:dyDescent="0.25">
      <c r="A17" t="s">
        <v>22</v>
      </c>
      <c r="B17" s="12">
        <f t="shared" ref="B17:J17" si="1">SUM(B13:B16)</f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</row>
    <row r="18" spans="1:10" ht="15.75" customHeight="1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.75" customHeight="1" x14ac:dyDescent="0.25">
      <c r="A19" t="s">
        <v>23</v>
      </c>
      <c r="B19" s="12">
        <f t="shared" ref="B19:J19" si="2">B11-B17</f>
        <v>0</v>
      </c>
      <c r="C19" s="12">
        <f t="shared" si="2"/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</row>
    <row r="20" spans="1:10" ht="15.75" customHeight="1" x14ac:dyDescent="0.25">
      <c r="H20" s="1"/>
    </row>
    <row r="21" spans="1:10" ht="15.75" customHeight="1" x14ac:dyDescent="0.25">
      <c r="H21" s="1"/>
    </row>
    <row r="22" spans="1:10" ht="15.75" customHeight="1" x14ac:dyDescent="0.25">
      <c r="A22" t="s">
        <v>37</v>
      </c>
      <c r="H22" s="1"/>
    </row>
    <row r="23" spans="1:10" ht="15.75" customHeight="1" x14ac:dyDescent="0.25">
      <c r="A23" t="s">
        <v>34</v>
      </c>
      <c r="B23" s="8">
        <f t="shared" ref="B23:J23" si="3">IF(B11=0,0,B6/B11)</f>
        <v>0</v>
      </c>
      <c r="C23" s="8">
        <f t="shared" si="3"/>
        <v>0</v>
      </c>
      <c r="D23" s="8">
        <f t="shared" si="3"/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</row>
    <row r="24" spans="1:10" ht="15.75" customHeight="1" x14ac:dyDescent="0.25">
      <c r="A24" t="s">
        <v>33</v>
      </c>
      <c r="B24" s="3">
        <f t="shared" ref="B24:J24" si="4">IF(B23=0,0,1-B23)</f>
        <v>0</v>
      </c>
      <c r="C24" s="3">
        <f t="shared" si="4"/>
        <v>0</v>
      </c>
      <c r="D24" s="3">
        <f t="shared" si="4"/>
        <v>0</v>
      </c>
      <c r="E24" s="3">
        <f t="shared" si="4"/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</row>
    <row r="25" spans="1:10" ht="15.75" customHeight="1" x14ac:dyDescent="0.25">
      <c r="A25" t="s">
        <v>35</v>
      </c>
      <c r="B25" s="8">
        <f t="shared" ref="B25:J25" si="5">IF(B11=0,0,B8/B11)</f>
        <v>0</v>
      </c>
      <c r="C25" s="8">
        <f t="shared" si="5"/>
        <v>0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</row>
    <row r="27" spans="1:10" ht="15.75" customHeight="1" x14ac:dyDescent="0.25">
      <c r="A27" t="s">
        <v>36</v>
      </c>
    </row>
    <row r="28" spans="1:10" ht="15.75" customHeight="1" x14ac:dyDescent="0.25">
      <c r="A28" t="s">
        <v>39</v>
      </c>
      <c r="B28" s="8">
        <f t="shared" ref="B28:J28" si="6">IF(B11=0,0,B13/B11)</f>
        <v>0</v>
      </c>
      <c r="C28" s="8">
        <f t="shared" si="6"/>
        <v>0</v>
      </c>
      <c r="D28" s="8">
        <f t="shared" si="6"/>
        <v>0</v>
      </c>
      <c r="E28" s="8">
        <f t="shared" si="6"/>
        <v>0</v>
      </c>
      <c r="F28" s="8">
        <f t="shared" si="6"/>
        <v>0</v>
      </c>
      <c r="G28" s="8">
        <f t="shared" si="6"/>
        <v>0</v>
      </c>
      <c r="H28" s="8">
        <f t="shared" si="6"/>
        <v>0</v>
      </c>
      <c r="I28" s="8">
        <f t="shared" si="6"/>
        <v>0</v>
      </c>
      <c r="J28" s="8">
        <f t="shared" si="6"/>
        <v>0</v>
      </c>
    </row>
    <row r="29" spans="1:10" ht="15.75" customHeight="1" x14ac:dyDescent="0.25">
      <c r="A29" t="s">
        <v>38</v>
      </c>
      <c r="B29" s="8">
        <f t="shared" ref="B29:J29" si="7">IF(B11=0,0,B14/B11)</f>
        <v>0</v>
      </c>
      <c r="C29" s="8">
        <f t="shared" si="7"/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</row>
    <row r="30" spans="1:10" ht="15.75" customHeight="1" x14ac:dyDescent="0.25">
      <c r="H30" s="1"/>
    </row>
    <row r="31" spans="1:10" ht="15.75" customHeight="1" x14ac:dyDescent="0.25">
      <c r="H31" s="1"/>
    </row>
    <row r="32" spans="1:10" ht="15.75" customHeight="1" x14ac:dyDescent="0.25">
      <c r="A32" t="s">
        <v>40</v>
      </c>
      <c r="H32" s="1"/>
    </row>
    <row r="33" spans="1:8" ht="15.75" customHeight="1" x14ac:dyDescent="0.25">
      <c r="A33" t="s">
        <v>41</v>
      </c>
      <c r="H33" s="1"/>
    </row>
    <row r="34" spans="1:8" ht="15.75" customHeight="1" x14ac:dyDescent="0.25">
      <c r="A34" t="s">
        <v>42</v>
      </c>
      <c r="H34" s="1"/>
    </row>
    <row r="35" spans="1:8" ht="15.75" customHeight="1" x14ac:dyDescent="0.25">
      <c r="A35" t="s">
        <v>43</v>
      </c>
      <c r="H35" s="1"/>
    </row>
    <row r="36" spans="1:8" ht="15.75" customHeight="1" x14ac:dyDescent="0.25">
      <c r="A36" t="s">
        <v>44</v>
      </c>
      <c r="H36" s="1"/>
    </row>
    <row r="37" spans="1:8" ht="15.75" customHeight="1" x14ac:dyDescent="0.25">
      <c r="A37" t="s">
        <v>45</v>
      </c>
      <c r="H37" s="1"/>
    </row>
    <row r="44" spans="1:8" ht="15.75" customHeight="1" x14ac:dyDescent="0.25">
      <c r="B44">
        <v>0</v>
      </c>
    </row>
  </sheetData>
  <pageMargins left="0.70866141732283472" right="0.70866141732283472" top="0.78740157480314965" bottom="0.78740157480314965" header="0.31496062992125984" footer="0.31496062992125984"/>
  <pageSetup paperSize="9" scale="71" fitToHeight="0" orientation="landscape" r:id="rId1"/>
  <headerFooter>
    <oddFooter>&amp;LAusdruck vom &amp;D;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1" sqref="B11"/>
    </sheetView>
  </sheetViews>
  <sheetFormatPr baseColWidth="10" defaultRowHeight="15.75" x14ac:dyDescent="0.25"/>
  <cols>
    <col min="1" max="16384" width="11" style="24"/>
  </cols>
  <sheetData>
    <row r="1" spans="1:2" x14ac:dyDescent="0.25">
      <c r="A1" s="54" t="s">
        <v>48</v>
      </c>
      <c r="B1" s="54" t="s">
        <v>12</v>
      </c>
    </row>
    <row r="2" spans="1:2" x14ac:dyDescent="0.25">
      <c r="A2" s="54" t="s">
        <v>47</v>
      </c>
      <c r="B2" s="55"/>
    </row>
    <row r="3" spans="1:2" x14ac:dyDescent="0.25">
      <c r="A3" s="24">
        <v>0</v>
      </c>
      <c r="B3" s="56">
        <v>40</v>
      </c>
    </row>
    <row r="4" spans="1:2" x14ac:dyDescent="0.25">
      <c r="A4" s="56">
        <v>251</v>
      </c>
      <c r="B4" s="56">
        <v>48</v>
      </c>
    </row>
    <row r="5" spans="1:2" x14ac:dyDescent="0.25">
      <c r="A5" s="56">
        <v>501</v>
      </c>
      <c r="B5" s="56">
        <f t="shared" ref="B5:B10" si="0">SUM(B4+8)</f>
        <v>56</v>
      </c>
    </row>
    <row r="6" spans="1:2" x14ac:dyDescent="0.25">
      <c r="A6" s="56">
        <v>751</v>
      </c>
      <c r="B6" s="56">
        <f t="shared" si="0"/>
        <v>64</v>
      </c>
    </row>
    <row r="7" spans="1:2" x14ac:dyDescent="0.25">
      <c r="A7" s="56">
        <v>1001</v>
      </c>
      <c r="B7" s="56">
        <f t="shared" si="0"/>
        <v>72</v>
      </c>
    </row>
    <row r="8" spans="1:2" x14ac:dyDescent="0.25">
      <c r="A8" s="56">
        <v>1251</v>
      </c>
      <c r="B8" s="56">
        <f t="shared" si="0"/>
        <v>80</v>
      </c>
    </row>
    <row r="9" spans="1:2" x14ac:dyDescent="0.25">
      <c r="A9" s="56">
        <v>1501</v>
      </c>
      <c r="B9" s="56">
        <f t="shared" si="0"/>
        <v>88</v>
      </c>
    </row>
    <row r="10" spans="1:2" x14ac:dyDescent="0.25">
      <c r="A10" s="56">
        <v>1751</v>
      </c>
      <c r="B10" s="56">
        <f t="shared" si="0"/>
        <v>96</v>
      </c>
    </row>
    <row r="11" spans="1:2" x14ac:dyDescent="0.25">
      <c r="A11" s="56">
        <v>2001</v>
      </c>
      <c r="B11" s="56">
        <f>SUM(B10+7)</f>
        <v>103</v>
      </c>
    </row>
    <row r="12" spans="1:2" x14ac:dyDescent="0.25">
      <c r="A12" s="56">
        <v>2501</v>
      </c>
      <c r="B12" s="56">
        <f>SUM(B11+7)</f>
        <v>110</v>
      </c>
    </row>
    <row r="13" spans="1:2" x14ac:dyDescent="0.25">
      <c r="A13" s="56">
        <v>3001</v>
      </c>
      <c r="B13" s="56">
        <f>SUM(B12+7)</f>
        <v>117</v>
      </c>
    </row>
    <row r="14" spans="1:2" x14ac:dyDescent="0.25">
      <c r="A14" s="56">
        <v>3501</v>
      </c>
      <c r="B14" s="56">
        <v>120</v>
      </c>
    </row>
  </sheetData>
  <sheetProtection algorithmName="SHA-512" hashValue="Bpw6NqdkpjVhDsSa7NYZzVj3GEdbQHdaJnMfh0Kfl1iDkv0kQN9sXilwhQzM1+LXGAgRG++5nVjLvcWE+A6aQA==" saltValue="0xniHBkbR9vRugsGf5i7d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Berechnungsblatt</vt:lpstr>
      <vt:lpstr>Wirtschaftliche Kennzahlen</vt:lpstr>
      <vt:lpstr>Punkte bebaute Fläche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Gerhard Bach</dc:creator>
  <cp:lastModifiedBy>Wolfgang Dr. Fritzen</cp:lastModifiedBy>
  <cp:lastPrinted>2023-03-23T21:20:47Z</cp:lastPrinted>
  <dcterms:created xsi:type="dcterms:W3CDTF">2023-01-02T14:01:23Z</dcterms:created>
  <dcterms:modified xsi:type="dcterms:W3CDTF">2023-03-29T12:42:30Z</dcterms:modified>
</cp:coreProperties>
</file>